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0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DELL\Documents\GitHub\OFICINA\DOC 2023\"/>
    </mc:Choice>
  </mc:AlternateContent>
  <xr:revisionPtr revIDLastSave="0" documentId="13_ncr:1_{3EFC784A-77A9-4652-A1B8-578C327933A1}" xr6:coauthVersionLast="47" xr6:coauthVersionMax="47" xr10:uidLastSave="{00000000-0000-0000-0000-000000000000}"/>
  <bookViews>
    <workbookView xWindow="-120" yWindow="-120" windowWidth="20730" windowHeight="11040" activeTab="3" xr2:uid="{00000000-000D-0000-FFFF-FFFF00000000}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8" i="1" l="1"/>
  <c r="H9" i="1"/>
  <c r="H18" i="1"/>
  <c r="H17" i="1"/>
  <c r="H16" i="1"/>
  <c r="H15" i="1"/>
  <c r="H14" i="1"/>
  <c r="H13" i="1"/>
  <c r="H12" i="1"/>
  <c r="H11" i="1"/>
  <c r="H10" i="1"/>
  <c r="I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I11" i="1"/>
  <c r="I9" i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<sst xmlns="http://schemas.openxmlformats.org/spreadsheetml/2006/main" count="182" uniqueCount="70">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</sst>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1" fillId="11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14" fontId="1" fillId="8" borderId="1" xfId="0" applyNumberFormat="1" applyFont="1" applyFill="1" applyBorder="1"/>
    <xf numFmtId="0" fontId="7" fillId="0" borderId="0" xfId="0" applyFont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NumberFormat="1" applyBorder="1"/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tmp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12</xdr:col>
      <xdr:colOff>5760</xdr:colOff>
      <xdr:row>4</xdr:row>
      <xdr:rowOff>1</xdr:rowOff>
    </xdr:from>
    <xdr:to>
      <xdr:col>17</xdr:col>
      <xdr:colOff>159665</xdr:colOff>
      <xdr:row>32</xdr:row>
      <xdr:rowOff>104776</xdr:rowOff>
    </xdr:to>
    <xdr:pic>
      <xdr:nvPicPr>
        <xdr:cNvPr id="4" name="3 Imagen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063" t="707" r="18630"/>
        <a:stretch/>
      </xdr:blipFill>
      <xdr:spPr>
        <a:xfrm rot="5400000">
          <a:off x="8412326" y="1499435"/>
          <a:ext cx="5438774" cy="3963905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20"/>
  <sheetViews>
    <sheetView topLeftCell="A9" zoomScale="78" zoomScaleNormal="78" workbookViewId="0">
      <selection activeCell="F19" sqref="F19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16.42578125" customWidth="1"/>
  </cols>
  <sheetData>
    <row r="1" spans="1:13" ht="15" customHeight="1" x14ac:dyDescent="0.4">
      <c r="C1" s="33" t="s">
        <v>0</v>
      </c>
      <c r="D1" s="33"/>
      <c r="E1" s="33"/>
      <c r="F1" s="33"/>
      <c r="G1" s="33"/>
      <c r="H1" s="33"/>
      <c r="I1" s="33"/>
      <c r="J1" s="33"/>
      <c r="K1" s="33"/>
      <c r="L1" s="29"/>
      <c r="M1" s="29"/>
    </row>
    <row r="2" spans="1:13" ht="15" customHeight="1" x14ac:dyDescent="0.4">
      <c r="C2" s="33"/>
      <c r="D2" s="33"/>
      <c r="E2" s="33"/>
      <c r="F2" s="33"/>
      <c r="G2" s="33"/>
      <c r="H2" s="33"/>
      <c r="I2" s="33"/>
      <c r="J2" s="33"/>
      <c r="K2" s="33"/>
      <c r="L2" s="29"/>
      <c r="M2" s="29"/>
    </row>
    <row r="3" spans="1:13" ht="15" customHeight="1" x14ac:dyDescent="0.4">
      <c r="C3" s="33"/>
      <c r="D3" s="33"/>
      <c r="E3" s="33"/>
      <c r="F3" s="33"/>
      <c r="G3" s="33"/>
      <c r="H3" s="33"/>
      <c r="I3" s="33"/>
      <c r="J3" s="33"/>
      <c r="K3" s="33"/>
      <c r="L3" s="29"/>
      <c r="M3" s="29"/>
    </row>
    <row r="4" spans="1:13" ht="15" customHeight="1" x14ac:dyDescent="0.4">
      <c r="C4" s="33"/>
      <c r="D4" s="33"/>
      <c r="E4" s="33"/>
      <c r="F4" s="33"/>
      <c r="G4" s="33"/>
      <c r="H4" s="33"/>
      <c r="I4" s="33"/>
      <c r="J4" s="33"/>
      <c r="K4" s="33"/>
      <c r="L4" s="29"/>
      <c r="M4" s="29"/>
    </row>
    <row r="5" spans="1:13" ht="15" customHeight="1" x14ac:dyDescent="0.4">
      <c r="C5" s="33"/>
      <c r="D5" s="33"/>
      <c r="E5" s="33"/>
      <c r="F5" s="33"/>
      <c r="G5" s="33"/>
      <c r="H5" s="33"/>
      <c r="I5" s="33"/>
      <c r="J5" s="33"/>
      <c r="K5" s="33"/>
      <c r="L5" s="29"/>
      <c r="M5" s="29"/>
    </row>
    <row r="6" spans="1:13" ht="15" customHeight="1" x14ac:dyDescent="0.4">
      <c r="C6" s="33"/>
      <c r="D6" s="33"/>
      <c r="E6" s="33"/>
      <c r="F6" s="33"/>
      <c r="G6" s="33"/>
      <c r="H6" s="33"/>
      <c r="I6" s="33"/>
      <c r="J6" s="33"/>
      <c r="K6" s="33"/>
      <c r="L6" s="29"/>
      <c r="M6" s="29"/>
    </row>
    <row r="7" spans="1:13" ht="6.75" customHeight="1" x14ac:dyDescent="0.25"/>
    <row r="8" spans="1:13" ht="79.5" customHeight="1" x14ac:dyDescent="0.25">
      <c r="A8" s="20" t="s">
        <v>1</v>
      </c>
      <c r="B8" s="21" t="s">
        <v>2</v>
      </c>
      <c r="C8" s="20" t="s">
        <v>3</v>
      </c>
      <c r="D8" s="20" t="s">
        <v>4</v>
      </c>
      <c r="E8" s="20" t="s">
        <v>39</v>
      </c>
      <c r="F8" s="20" t="s">
        <v>44</v>
      </c>
      <c r="G8" s="20" t="s">
        <v>41</v>
      </c>
      <c r="H8" s="20" t="s">
        <v>40</v>
      </c>
      <c r="I8" s="20" t="s">
        <v>42</v>
      </c>
      <c r="J8" s="20" t="s">
        <v>43</v>
      </c>
      <c r="K8" s="20" t="s">
        <v>52</v>
      </c>
    </row>
    <row r="9" spans="1:13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45114</v>
      </c>
      <c r="G9" s="12">
        <v>311044</v>
      </c>
      <c r="H9" s="13" t="str">
        <f>IF(D9='Mantenimientos 1 '!B4,'Historial de Mantenimientos '!C4,"")&amp;IF(D9='Mantenimientos 1 '!B5,'Historial de Mantenimientos '!G4,"")&amp;IF(D9='Mantenimientos 1 '!B6,'Historial de Mantenimientos '!K4,"")&amp;IF(D9='Mantenimientos 1 '!B7,'Historial de Mantenimientos '!O4,"")&amp;IF(D9='Mantenimientos 1 '!B8,'Historial de Mantenimientos '!C20,"")</f>
        <v>45026</v>
      </c>
      <c r="I9" s="14" t="str">
        <f>IF(TI='Mantenimientos 1 '!B4,'Historial de Mantenimientos '!D4,"")&amp;IF(TI='Mantenimientos 1 '!B5,'Historial de Mantenimientos '!H4,"")&amp;IF(TI='Mantenimientos 1 '!B6,'Historial de Mantenimientos '!L4,"")&amp;IF(TI='Mantenimientos 1 '!B7,'Historial de Mantenimientos '!P4,"")&amp;IF(TI='Mantenimientos 1 '!B8,'Historial de Mantenimientos '!D20,"")</f>
        <v>305535</v>
      </c>
      <c r="J9" s="15">
        <f>E9+I9</f>
        <v>315535</v>
      </c>
      <c r="K9" s="16">
        <f>J9-G9</f>
        <v>4491</v>
      </c>
      <c r="L9" s="22" t="str">
        <f>IF(K9&gt;=300,"EN CONDICIONES","")&amp;IF(K9="300:1","ALERTA PROXIMO A VENCER","")&amp;IF(K9&lt;1,"MANTENIMIENTO VENCIDO","")</f>
        <v>EN CONDICIONES</v>
      </c>
    </row>
    <row r="10" spans="1:13" ht="30" x14ac:dyDescent="0.25">
      <c r="A10" s="5" t="s">
        <v>13</v>
      </c>
      <c r="B10" s="5" t="s">
        <v>55</v>
      </c>
      <c r="C10" s="4" t="s">
        <v>34</v>
      </c>
      <c r="D10" s="17" t="s">
        <v>6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10000</v>
      </c>
      <c r="F10" s="11">
        <v>45114</v>
      </c>
      <c r="G10" s="18">
        <v>956544</v>
      </c>
      <c r="H10" s="13" t="str">
        <f>IF(D10='Mantenimientos 1 '!B4,'Historial de Mantenimientos '!C5,"")&amp;IF(D10='Mantenimientos 1 '!B5,'Historial de Mantenimientos '!G5,"")&amp;IF(D10='Mantenimientos 1 '!B6,'Historial de Mantenimientos '!K5,"")&amp;IF(D10='Mantenimientos 1 '!B7,'Historial de Mantenimientos '!O5,"")&amp;IF(D10='Mantenimientos 1 '!B8,'Historial de Mantenimientos '!C21,"")</f>
        <v>45092</v>
      </c>
      <c r="I10" s="14" t="str">
        <f>IF(D10='Mantenimientos 1 '!B4,'Historial de Mantenimientos '!D5,"")&amp;IF(D10='Mantenimientos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'!D21,"")</f>
        <v>954308</v>
      </c>
      <c r="J10" s="15">
        <f t="shared" ref="J10:J17" si="0">E10+I10</f>
        <v>964308</v>
      </c>
      <c r="K10" s="16">
        <f t="shared" ref="K10:K17" si="1">J10-G10</f>
        <v>7764</v>
      </c>
      <c r="L10" s="22" t="str">
        <f t="shared" ref="L10:L18" si="2">IF(K10&gt;=300,"EN CONDICIONES","")&amp;IF(K10="300:1","ALERTA PROXIMO A VENCER","")&amp;IF(K10&lt;1,"MANTENIMIENTO VENCIDO","")</f>
        <v>EN CONDICIONES</v>
      </c>
    </row>
    <row r="11" spans="1:13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11">
        <v>45114</v>
      </c>
      <c r="G11" s="18">
        <v>888020</v>
      </c>
      <c r="H11" s="13" t="str">
        <f>IF(D11='Mantenimientos 1 '!B4,'Historial de Mantenimientos '!C6,"")&amp;IF(D11='Mantenimientos 1 '!B5,'Historial de Mantenimientos '!G6,"")&amp;IF(D11='Mantenimientos 1 '!B6,'Historial de Mantenimientos '!K6,"")&amp;IF(D11='Mantenimientos 1 '!B7,'Historial de Mantenimientos '!O6,"")&amp;IF(D11='Mantenimientos 1 '!B8,'Historial de Mantenimientos '!C22,"")</f>
        <v>45035</v>
      </c>
      <c r="I11" s="14" t="str">
        <f>IF(D11='Mantenimientos 1 '!B4,'Historial de Mantenimientos '!D6,"")&amp;IF(D11='Mantenimientos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'!D22,"")</f>
        <v>884886</v>
      </c>
      <c r="J11" s="15">
        <f t="shared" si="0"/>
        <v>894886</v>
      </c>
      <c r="K11" s="16">
        <f t="shared" si="1"/>
        <v>6866</v>
      </c>
      <c r="L11" s="22" t="str">
        <f t="shared" si="2"/>
        <v>EN CONDICIONES</v>
      </c>
    </row>
    <row r="12" spans="1:13" ht="30" x14ac:dyDescent="0.25">
      <c r="A12" s="5" t="s">
        <v>15</v>
      </c>
      <c r="B12" s="5" t="s">
        <v>24</v>
      </c>
      <c r="C12" s="4" t="s">
        <v>34</v>
      </c>
      <c r="D12" s="9" t="s">
        <v>6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11">
        <v>45114</v>
      </c>
      <c r="G12" s="18">
        <v>51026</v>
      </c>
      <c r="H12" s="13" t="str">
        <f>IF(D12='Mantenimientos 1 '!B4,'Historial de Mantenimientos '!C7,"")&amp;IF(D12='Mantenimientos 1 '!B5,'Historial de Mantenimientos '!G7,"")&amp;IF(D12='Mantenimientos 1 '!B6,'Historial de Mantenimientos '!K7,"")&amp;IF(D12='Mantenimientos 1 '!B7,'Historial de Mantenimientos '!O7,"")&amp;IF(D12='Mantenimientos 1 '!B8,'Historial de Mantenimientos '!C23,"")</f>
        <v>45109</v>
      </c>
      <c r="I12" s="14" t="str">
        <f>IF(D12='Mantenimientos 1 '!B4,'Historial de Mantenimientos '!D7,"")&amp;IF(D12='Mantenimientos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'!D23,"")</f>
        <v>52090</v>
      </c>
      <c r="J12" s="15">
        <f t="shared" si="0"/>
        <v>62090</v>
      </c>
      <c r="K12" s="16">
        <f t="shared" si="1"/>
        <v>11064</v>
      </c>
      <c r="L12" s="22" t="str">
        <f t="shared" si="2"/>
        <v>EN CONDICIONES</v>
      </c>
    </row>
    <row r="13" spans="1:13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11">
        <v>45114</v>
      </c>
      <c r="G13" s="18">
        <v>686099</v>
      </c>
      <c r="H13" s="13" t="str">
        <f>IF(D13='Mantenimientos 1 '!B4,'Historial de Mantenimientos '!C8,"")&amp;IF(D13='Mantenimientos 1 '!B5,'Historial de Mantenimientos '!G8,"")&amp;IF(D13='Mantenimientos 1 '!B6,'Historial de Mantenimientos '!K8,"")&amp;IF(D13='Mantenimientos 1 '!B7,'Historial de Mantenimientos '!O8,"")&amp;IF(D13='Mantenimientos 1 '!B8,'Historial de Mantenimientos '!C24,"")</f>
        <v>45016</v>
      </c>
      <c r="I13" s="14" t="str">
        <f>IF(D13='Mantenimientos 1 '!B4,'Historial de Mantenimientos '!D8,"")&amp;IF(D13='Mantenimientos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'!D24,"")</f>
        <v>677103</v>
      </c>
      <c r="J13" s="15">
        <f t="shared" si="0"/>
        <v>687103</v>
      </c>
      <c r="K13" s="16">
        <f t="shared" si="1"/>
        <v>1004</v>
      </c>
      <c r="L13" s="22" t="str">
        <f t="shared" si="2"/>
        <v>EN CONDICIONES</v>
      </c>
    </row>
    <row r="14" spans="1:13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11">
        <v>45114</v>
      </c>
      <c r="G14" s="18">
        <v>29356</v>
      </c>
      <c r="H14" s="13" t="str">
        <f>IF(D14='Mantenimientos 1 '!B4,'Historial de Mantenimientos '!C9,"")&amp;IF(D14='Mantenimientos 1 '!B5,'Historial de Mantenimientos '!G9,"")&amp;IF(D14='Mantenimientos 1 '!B6,'Historial de Mantenimientos '!K9,"")&amp;IF(D14='Mantenimientos 1 '!B7,'Historial de Mantenimientos '!O9,"")&amp;IF(D14='Mantenimientos 1 '!B8,'Historial de Mantenimientos '!C25,"")</f>
        <v>44974</v>
      </c>
      <c r="I14" s="14" t="str">
        <f>IF(D14='Mantenimientos 1 '!B4,'Historial de Mantenimientos '!D9,"")&amp;IF(D14='Mantenimientos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'!D25,"")</f>
        <v>21400</v>
      </c>
      <c r="J14" s="15">
        <f t="shared" si="0"/>
        <v>31400</v>
      </c>
      <c r="K14" s="16">
        <f t="shared" si="1"/>
        <v>2044</v>
      </c>
      <c r="L14" s="22" t="str">
        <f t="shared" si="2"/>
        <v>EN CONDICIONES</v>
      </c>
    </row>
    <row r="15" spans="1:13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45114</v>
      </c>
      <c r="G15" s="18">
        <v>100839</v>
      </c>
      <c r="H15" s="13" t="str">
        <f>IF(D15='Mantenimientos 1 '!B4,'Historial de Mantenimientos '!C10,"")&amp;IF(D15='Mantenimientos 1 '!B5,'Historial de Mantenimientos '!G10,"")&amp;IF(D15='Mantenimientos 1 '!B6,'Historial de Mantenimientos '!K10,"")&amp;IF(D15='Mantenimientos 1 '!B7,'Historial de Mantenimientos '!O10,"")&amp;IF(D15='Mantenimientos 1 '!B8,'Historial de Mantenimientos '!C26,"")</f>
        <v>45075</v>
      </c>
      <c r="I15" s="14" t="str">
        <f>IF(D15='Mantenimientos 1 '!B4,'Historial de Mantenimientos '!D10,"")&amp;IF(D15='Mantenimientos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'!D26,"")</f>
        <v>98484</v>
      </c>
      <c r="J15" s="15">
        <f t="shared" si="0"/>
        <v>108484</v>
      </c>
      <c r="K15" s="16">
        <f t="shared" si="1"/>
        <v>7645</v>
      </c>
      <c r="L15" s="22" t="str">
        <f t="shared" si="2"/>
        <v>EN CONDICIONES</v>
      </c>
    </row>
    <row r="16" spans="1:13" ht="30" x14ac:dyDescent="0.25">
      <c r="A16" s="5" t="s">
        <v>19</v>
      </c>
      <c r="B16" s="5" t="s">
        <v>28</v>
      </c>
      <c r="C16" s="4" t="s">
        <v>34</v>
      </c>
      <c r="D16" s="9" t="s">
        <v>6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10000</v>
      </c>
      <c r="F16" s="11">
        <v>45114</v>
      </c>
      <c r="G16" s="18">
        <v>48643</v>
      </c>
      <c r="H16" s="13" t="str">
        <f>IF(D16='Mantenimientos 1 '!B4,'Historial de Mantenimientos '!C11,"")&amp;IF(D16='Mantenimientos 1 '!B5,'Historial de Mantenimientos '!G11,"")&amp;IF(D16='Mantenimientos 1 '!B6,'Historial de Mantenimientos '!K11,"")&amp;IF(D16='Mantenimientos 1 '!B7,'Historial de Mantenimientos '!O11,"")&amp;IF(D16='Mantenimientos 1 '!B8,'Historial de Mantenimientos '!C27,"")</f>
        <v>45030</v>
      </c>
      <c r="I16" s="14" t="str">
        <f>IF(D16='Mantenimientos 1 '!B4,'Historial de Mantenimientos '!D11,"")&amp;IF(D16='Mantenimientos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'!D27,"")</f>
        <v>43487</v>
      </c>
      <c r="J16" s="15">
        <f t="shared" si="0"/>
        <v>53487</v>
      </c>
      <c r="K16" s="16">
        <f t="shared" si="1"/>
        <v>4844</v>
      </c>
      <c r="L16" s="22" t="str">
        <f t="shared" si="2"/>
        <v>EN CONDICIONES</v>
      </c>
    </row>
    <row r="17" spans="1:12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11">
        <v>45092</v>
      </c>
      <c r="G17" s="18">
        <v>21087</v>
      </c>
      <c r="H17" s="13" t="str">
        <f>IF(D17='Mantenimientos 1 '!B4,'Historial de Mantenimientos '!C12,"")&amp;IF(D17='Mantenimientos 1 '!B5,'Historial de Mantenimientos '!G12,"")&amp;IF(D17='Mantenimientos 1 '!B6,'Historial de Mantenimientos '!K12,"")&amp;IF(D17='Mantenimientos 1 '!B7,'Historial de Mantenimientos '!O12,"")&amp;IF(D17='Mantenimientos 1 '!B8,'Historial de Mantenimientos '!C28,"")</f>
        <v>45109</v>
      </c>
      <c r="I17" s="14" t="str">
        <f>IF(D17='Mantenimientos 1 '!B4,'Historial de Mantenimientos '!D12,"")&amp;IF(D17='Mantenimientos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'!D28,"")</f>
        <v>20907</v>
      </c>
      <c r="J17" s="15">
        <f t="shared" si="0"/>
        <v>30907</v>
      </c>
      <c r="K17" s="16">
        <f t="shared" si="1"/>
        <v>9820</v>
      </c>
      <c r="L17" s="22" t="str">
        <f t="shared" si="2"/>
        <v>EN CONDICIONES</v>
      </c>
    </row>
    <row r="18" spans="1:12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31"/>
      <c r="G18" s="18"/>
      <c r="H18" s="13" t="str">
        <f>IF(D18='Mantenimientos 1 '!B4,'Historial de Mantenimientos '!C13,"")&amp;IF(D18='Mantenimientos 1 '!B5,'Historial de Mantenimientos '!G13,"")&amp;IF(D18='Mantenimientos 1 '!B6,'Historial de Mantenimientos '!K13,"")&amp;IF(D18='Mantenimientos 1 '!B7,'Historial de Mantenimientos '!O13,"")&amp;IF(D18='Mantenimientos 1 '!B8,'Historial de Mantenimientos '!C29,"")</f>
        <v/>
      </c>
      <c r="I18" s="14" t="str">
        <f>IF(D18='Mantenimientos 1 '!B4,'Historial de Mantenimientos '!D13,"")&amp;IF(D18='Mantenimientos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'!D29,"")</f>
        <v/>
      </c>
      <c r="J18" s="15"/>
      <c r="K18" s="19"/>
      <c r="L18" s="22" t="str">
        <f t="shared" si="2"/>
        <v>MANTENIMIENTO VENCIDO</v>
      </c>
    </row>
    <row r="19" spans="1:12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2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7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 xr:uid="{00000000-0002-0000-0000-000000000000}">
      <formula1>PLACAS</formula1>
    </dataValidation>
    <dataValidation type="list" allowBlank="1" showInputMessage="1" showErrorMessage="1" sqref="B9:B18" xr:uid="{00000000-0002-0000-0000-000001000000}">
      <formula1>CONDUCTORES</formula1>
    </dataValidation>
    <dataValidation type="list" allowBlank="1" showInputMessage="1" showErrorMessage="1" sqref="C9:C18" xr:uid="{00000000-0002-0000-0000-000002000000}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3000000}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E8"/>
  <sheetViews>
    <sheetView workbookViewId="0">
      <selection activeCell="G10" sqref="G10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34" t="s">
        <v>5</v>
      </c>
      <c r="C2" s="35"/>
      <c r="D2" s="35"/>
      <c r="E2" s="8"/>
    </row>
    <row r="3" spans="2:5" x14ac:dyDescent="0.25">
      <c r="B3" s="23" t="s">
        <v>36</v>
      </c>
      <c r="C3" s="24" t="s">
        <v>51</v>
      </c>
      <c r="D3" s="25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F13"/>
  <sheetViews>
    <sheetView workbookViewId="0">
      <selection activeCell="C6" sqref="C6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P33"/>
  <sheetViews>
    <sheetView tabSelected="1" workbookViewId="0">
      <selection activeCell="D12" sqref="D12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6" x14ac:dyDescent="0.25">
      <c r="C1" s="1"/>
      <c r="D1" s="1"/>
    </row>
    <row r="2" spans="2:16" ht="18" x14ac:dyDescent="0.25">
      <c r="B2" s="36" t="s">
        <v>45</v>
      </c>
      <c r="C2" s="36"/>
      <c r="D2" s="36"/>
      <c r="E2" s="26"/>
      <c r="F2" s="36" t="s">
        <v>46</v>
      </c>
      <c r="G2" s="36"/>
      <c r="H2" s="36"/>
      <c r="I2" s="26"/>
      <c r="J2" s="36" t="s">
        <v>47</v>
      </c>
      <c r="K2" s="36"/>
      <c r="L2" s="36"/>
      <c r="M2" s="26"/>
      <c r="N2" s="36" t="s">
        <v>48</v>
      </c>
      <c r="O2" s="36"/>
      <c r="P2" s="36"/>
    </row>
    <row r="3" spans="2:16" ht="48" customHeight="1" x14ac:dyDescent="0.25">
      <c r="B3" s="27" t="s">
        <v>11</v>
      </c>
      <c r="C3" s="27" t="s">
        <v>38</v>
      </c>
      <c r="D3" s="28" t="s">
        <v>37</v>
      </c>
      <c r="F3" s="27" t="s">
        <v>11</v>
      </c>
      <c r="G3" s="27" t="s">
        <v>38</v>
      </c>
      <c r="H3" s="28" t="s">
        <v>37</v>
      </c>
      <c r="J3" s="27" t="s">
        <v>11</v>
      </c>
      <c r="K3" s="27" t="s">
        <v>38</v>
      </c>
      <c r="L3" s="28" t="s">
        <v>37</v>
      </c>
      <c r="N3" s="27" t="s">
        <v>11</v>
      </c>
      <c r="O3" s="27" t="s">
        <v>38</v>
      </c>
      <c r="P3" s="28" t="s">
        <v>37</v>
      </c>
    </row>
    <row r="4" spans="2:16" x14ac:dyDescent="0.25">
      <c r="B4" s="5" t="s">
        <v>12</v>
      </c>
      <c r="C4" s="7">
        <v>45026</v>
      </c>
      <c r="D4" s="2">
        <v>305535</v>
      </c>
      <c r="F4" s="5" t="s">
        <v>12</v>
      </c>
      <c r="G4" s="7">
        <v>44750</v>
      </c>
      <c r="H4" s="2">
        <v>263535</v>
      </c>
      <c r="J4" s="5" t="s">
        <v>12</v>
      </c>
      <c r="K4" s="7">
        <v>44750</v>
      </c>
      <c r="L4" s="2">
        <v>263535</v>
      </c>
      <c r="N4" s="5" t="s">
        <v>12</v>
      </c>
      <c r="O4" s="7">
        <v>44927</v>
      </c>
      <c r="P4" s="2">
        <v>302400</v>
      </c>
    </row>
    <row r="5" spans="2:16" x14ac:dyDescent="0.25">
      <c r="B5" s="5" t="s">
        <v>13</v>
      </c>
      <c r="C5" s="7">
        <v>45092</v>
      </c>
      <c r="D5" s="2">
        <v>954308</v>
      </c>
      <c r="F5" s="5" t="s">
        <v>13</v>
      </c>
      <c r="G5" s="7">
        <v>44688</v>
      </c>
      <c r="H5" s="2">
        <v>901575</v>
      </c>
      <c r="J5" s="5" t="s">
        <v>13</v>
      </c>
      <c r="K5" s="7">
        <v>44688</v>
      </c>
      <c r="L5" s="2">
        <v>901575</v>
      </c>
      <c r="N5" s="5" t="s">
        <v>13</v>
      </c>
      <c r="O5" s="7">
        <v>44929</v>
      </c>
      <c r="P5" s="2">
        <v>942670</v>
      </c>
    </row>
    <row r="6" spans="2:16" x14ac:dyDescent="0.25">
      <c r="B6" s="5" t="s">
        <v>14</v>
      </c>
      <c r="C6" s="7">
        <v>45035</v>
      </c>
      <c r="D6" s="2">
        <v>884886</v>
      </c>
      <c r="F6" s="5" t="s">
        <v>14</v>
      </c>
      <c r="G6" s="7">
        <v>44654</v>
      </c>
      <c r="H6" s="2">
        <v>843886</v>
      </c>
      <c r="J6" s="5" t="s">
        <v>14</v>
      </c>
      <c r="K6" s="7">
        <v>44654</v>
      </c>
      <c r="L6" s="2">
        <v>843886</v>
      </c>
      <c r="N6" s="5" t="s">
        <v>14</v>
      </c>
      <c r="O6" s="7">
        <v>44930</v>
      </c>
      <c r="P6" s="2">
        <v>880296</v>
      </c>
    </row>
    <row r="7" spans="2:16" x14ac:dyDescent="0.25">
      <c r="B7" s="5" t="s">
        <v>15</v>
      </c>
      <c r="C7" s="7">
        <v>45109</v>
      </c>
      <c r="D7" s="2">
        <v>52090</v>
      </c>
      <c r="F7" s="5" t="s">
        <v>15</v>
      </c>
      <c r="G7" s="7">
        <v>44542</v>
      </c>
      <c r="H7" s="2">
        <v>0</v>
      </c>
      <c r="J7" s="5" t="s">
        <v>15</v>
      </c>
      <c r="K7" s="7">
        <v>44542</v>
      </c>
      <c r="L7" s="2">
        <v>0</v>
      </c>
      <c r="N7" s="5" t="s">
        <v>15</v>
      </c>
      <c r="O7" s="7">
        <v>44929</v>
      </c>
      <c r="P7" s="2">
        <v>30234</v>
      </c>
    </row>
    <row r="8" spans="2:16" x14ac:dyDescent="0.25">
      <c r="B8" s="5" t="s">
        <v>16</v>
      </c>
      <c r="C8" s="7">
        <v>45016</v>
      </c>
      <c r="D8" s="2">
        <v>677103</v>
      </c>
      <c r="F8" s="5" t="s">
        <v>16</v>
      </c>
      <c r="G8" s="7">
        <v>44686</v>
      </c>
      <c r="H8" s="2">
        <v>647103</v>
      </c>
      <c r="J8" s="5" t="s">
        <v>16</v>
      </c>
      <c r="K8" s="7">
        <v>44686</v>
      </c>
      <c r="L8" s="2">
        <v>647103</v>
      </c>
      <c r="N8" s="5" t="s">
        <v>16</v>
      </c>
      <c r="O8" s="7">
        <v>44933</v>
      </c>
      <c r="P8" s="2">
        <v>671155</v>
      </c>
    </row>
    <row r="9" spans="2:16" x14ac:dyDescent="0.25">
      <c r="B9" s="5" t="s">
        <v>17</v>
      </c>
      <c r="C9" s="7">
        <v>44974</v>
      </c>
      <c r="D9" s="2">
        <v>21400</v>
      </c>
      <c r="F9" s="5" t="s">
        <v>17</v>
      </c>
      <c r="G9" s="7">
        <v>44600</v>
      </c>
      <c r="H9" s="2">
        <v>0</v>
      </c>
      <c r="J9" s="5" t="s">
        <v>17</v>
      </c>
      <c r="K9" s="7">
        <v>44720</v>
      </c>
      <c r="L9" s="2">
        <v>12564</v>
      </c>
      <c r="N9" s="5" t="s">
        <v>17</v>
      </c>
      <c r="O9" s="7">
        <v>44929</v>
      </c>
      <c r="P9" s="2">
        <v>19567</v>
      </c>
    </row>
    <row r="10" spans="2:16" x14ac:dyDescent="0.25">
      <c r="B10" s="5" t="s">
        <v>18</v>
      </c>
      <c r="C10" s="7">
        <v>45075</v>
      </c>
      <c r="D10" s="2">
        <v>98484</v>
      </c>
      <c r="F10" s="5" t="s">
        <v>18</v>
      </c>
      <c r="G10" s="7">
        <v>44627</v>
      </c>
      <c r="H10" s="2">
        <v>35000</v>
      </c>
      <c r="J10" s="5" t="s">
        <v>18</v>
      </c>
      <c r="K10" s="7">
        <v>44811</v>
      </c>
      <c r="L10" s="2">
        <v>60456</v>
      </c>
      <c r="N10" s="5" t="s">
        <v>18</v>
      </c>
      <c r="O10" s="7">
        <v>44931</v>
      </c>
      <c r="P10" s="2">
        <v>78679</v>
      </c>
    </row>
    <row r="11" spans="2:16" x14ac:dyDescent="0.25">
      <c r="B11" s="5" t="s">
        <v>19</v>
      </c>
      <c r="C11" s="7">
        <v>45030</v>
      </c>
      <c r="D11" s="40">
        <v>43487</v>
      </c>
      <c r="F11" s="5" t="s">
        <v>19</v>
      </c>
      <c r="G11" s="7">
        <v>44625</v>
      </c>
      <c r="H11" s="2">
        <v>0</v>
      </c>
      <c r="J11" s="5" t="s">
        <v>19</v>
      </c>
      <c r="K11" s="7">
        <v>44809</v>
      </c>
      <c r="L11" s="2">
        <v>20353</v>
      </c>
      <c r="N11" s="5" t="s">
        <v>19</v>
      </c>
      <c r="O11" s="7">
        <v>44931</v>
      </c>
      <c r="P11" s="2">
        <v>28547</v>
      </c>
    </row>
    <row r="12" spans="2:16" x14ac:dyDescent="0.25">
      <c r="B12" s="5" t="s">
        <v>20</v>
      </c>
      <c r="C12" s="7">
        <v>45109</v>
      </c>
      <c r="D12" s="2">
        <v>20907</v>
      </c>
      <c r="F12" s="5" t="s">
        <v>20</v>
      </c>
      <c r="G12" s="7"/>
      <c r="H12" s="2"/>
      <c r="J12" s="5" t="s">
        <v>20</v>
      </c>
      <c r="K12" s="7"/>
      <c r="L12" s="2"/>
      <c r="N12" s="5" t="s">
        <v>20</v>
      </c>
      <c r="O12" s="7"/>
      <c r="P12" s="2"/>
    </row>
    <row r="13" spans="2:16" x14ac:dyDescent="0.25">
      <c r="B13" s="5" t="s">
        <v>21</v>
      </c>
      <c r="C13" s="7"/>
      <c r="D13" s="2"/>
      <c r="F13" s="5" t="s">
        <v>21</v>
      </c>
      <c r="G13" s="7"/>
      <c r="H13" s="2"/>
      <c r="J13" s="5" t="s">
        <v>21</v>
      </c>
      <c r="K13" s="7"/>
      <c r="L13" s="2"/>
      <c r="N13" s="5" t="s">
        <v>21</v>
      </c>
      <c r="O13" s="7">
        <v>44931</v>
      </c>
      <c r="P13" s="2"/>
    </row>
    <row r="17" spans="2:4" ht="15.75" customHeight="1" x14ac:dyDescent="0.25"/>
    <row r="18" spans="2:4" ht="32.25" customHeight="1" x14ac:dyDescent="0.25">
      <c r="B18" s="37" t="s">
        <v>49</v>
      </c>
      <c r="C18" s="37"/>
      <c r="D18" s="37"/>
    </row>
    <row r="19" spans="2:4" ht="30" x14ac:dyDescent="0.25">
      <c r="B19" s="27" t="s">
        <v>11</v>
      </c>
      <c r="C19" s="27" t="s">
        <v>38</v>
      </c>
      <c r="D19" s="28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F2:H2"/>
    <mergeCell ref="J2:L2"/>
    <mergeCell ref="N2:P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3:AI4"/>
  <sheetViews>
    <sheetView topLeftCell="V5" zoomScaleNormal="100" workbookViewId="0">
      <selection activeCell="AL21" sqref="AL21"/>
    </sheetView>
  </sheetViews>
  <sheetFormatPr baseColWidth="10" defaultRowHeight="15" x14ac:dyDescent="0.25"/>
  <sheetData>
    <row r="3" spans="1:35" ht="28.5" x14ac:dyDescent="0.45">
      <c r="A3" s="30"/>
      <c r="B3" s="30"/>
      <c r="C3" s="30" t="s">
        <v>15</v>
      </c>
      <c r="D3" s="30"/>
      <c r="E3" s="30"/>
      <c r="F3" s="30"/>
      <c r="G3" s="30"/>
      <c r="H3" s="38" t="s">
        <v>54</v>
      </c>
      <c r="I3" s="38"/>
      <c r="J3" s="38"/>
      <c r="K3" s="30"/>
      <c r="L3" s="30"/>
      <c r="M3" s="30"/>
      <c r="N3" s="30"/>
      <c r="O3" s="30" t="s">
        <v>12</v>
      </c>
      <c r="P3" s="30"/>
      <c r="Q3" s="30"/>
      <c r="R3" s="30"/>
      <c r="S3" s="30"/>
      <c r="T3" s="38" t="s">
        <v>53</v>
      </c>
      <c r="U3" s="38"/>
      <c r="V3" s="38"/>
      <c r="Z3" s="38" t="s">
        <v>16</v>
      </c>
      <c r="AA3" s="38"/>
      <c r="AB3" s="38"/>
      <c r="AG3" s="32"/>
      <c r="AH3" s="32" t="s">
        <v>56</v>
      </c>
      <c r="AI3" s="32"/>
    </row>
    <row r="4" spans="1:35" ht="23.25" x14ac:dyDescent="0.35">
      <c r="A4" s="30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</row>
  </sheetData>
  <mergeCells count="3">
    <mergeCell ref="T3:V3"/>
    <mergeCell ref="H3:J3"/>
    <mergeCell ref="Z3:AB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E12"/>
  <sheetViews>
    <sheetView topLeftCell="A4" zoomScale="190" zoomScaleNormal="190" workbookViewId="0">
      <selection activeCell="A18" sqref="A18"/>
    </sheetView>
  </sheetViews>
  <sheetFormatPr baseColWidth="10" defaultRowHeight="15" x14ac:dyDescent="0.25"/>
  <sheetData>
    <row r="2" spans="2:5" x14ac:dyDescent="0.25">
      <c r="B2" s="39" t="s">
        <v>57</v>
      </c>
      <c r="C2" s="39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DELL</cp:lastModifiedBy>
  <dcterms:created xsi:type="dcterms:W3CDTF">2023-04-05T15:49:08Z</dcterms:created>
  <dcterms:modified xsi:type="dcterms:W3CDTF">2023-07-07T16:21:54Z</dcterms:modified>
</cp:coreProperties>
</file>